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9230" windowHeight="5490"/>
  </bookViews>
  <sheets>
    <sheet name="MZD 2016" sheetId="2" r:id="rId1"/>
  </sheets>
  <definedNames>
    <definedName name="_xlnm.Print_Area" localSheetId="0">'MZD 2016'!$B$1:$N$26</definedName>
  </definedNames>
  <calcPr calcId="145621"/>
</workbook>
</file>

<file path=xl/calcChain.xml><?xml version="1.0" encoding="utf-8"?>
<calcChain xmlns="http://schemas.openxmlformats.org/spreadsheetml/2006/main">
  <c r="H18" i="2" l="1"/>
  <c r="H17" i="2"/>
  <c r="H16" i="2"/>
  <c r="I20" i="2" l="1"/>
  <c r="L20" i="2" l="1"/>
  <c r="C20" i="2"/>
  <c r="M24" i="2" l="1"/>
  <c r="N24" i="2"/>
  <c r="M15" i="2" l="1"/>
  <c r="N15" i="2"/>
  <c r="M16" i="2"/>
  <c r="N16" i="2"/>
  <c r="M17" i="2"/>
  <c r="N17" i="2"/>
  <c r="M18" i="2"/>
  <c r="N18" i="2"/>
  <c r="M19" i="2"/>
  <c r="N19" i="2"/>
  <c r="M20" i="2" l="1"/>
  <c r="I26" i="2"/>
  <c r="F20" i="2"/>
  <c r="F26" i="2" s="1"/>
  <c r="C26" i="2"/>
  <c r="K20" i="2"/>
  <c r="K26" i="2" s="1"/>
  <c r="J20" i="2"/>
  <c r="J26" i="2" s="1"/>
  <c r="H20" i="2"/>
  <c r="H26" i="2" s="1"/>
  <c r="G20" i="2"/>
  <c r="G26" i="2" s="1"/>
  <c r="E20" i="2"/>
  <c r="E26" i="2" s="1"/>
  <c r="D20" i="2"/>
  <c r="D26" i="2" s="1"/>
  <c r="L24" i="2"/>
  <c r="M26" i="2" l="1"/>
  <c r="L26" i="2"/>
  <c r="N20" i="2"/>
  <c r="N26" i="2" s="1"/>
</calcChain>
</file>

<file path=xl/sharedStrings.xml><?xml version="1.0" encoding="utf-8"?>
<sst xmlns="http://schemas.openxmlformats.org/spreadsheetml/2006/main" count="38" uniqueCount="25">
  <si>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</si>
  <si>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</si>
  <si>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</si>
  <si>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</si>
  <si>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</si>
  <si>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</si>
  <si>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</si>
  <si>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</si>
  <si>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</si>
  <si>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</si>
  <si>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Açores</t>
  </si>
  <si>
    <t>Madeira</t>
  </si>
  <si>
    <t>Total Ilhas</t>
  </si>
  <si>
    <t>Total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</si>
  <si>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</si>
  <si>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</si>
  <si>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</si>
  <si>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</si>
  <si>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</si>
  <si>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Total Continente</t>
  </si>
  <si>
    <t>Montante: mil euros</t>
  </si>
  <si>
    <t>CAMPANHA 2016</t>
  </si>
  <si>
    <t>MANUTENÇÃO DA ATIVIDADE AGRÍCOLA EM ZONAS DESFAVORECIDAS - Continente</t>
  </si>
  <si>
    <t>ZONAS SUJEITAS A CONDICIONANTES NATURAIS OU OUTRAS CONDICIONANTES ESPECÍFICAS - R.A.Açores e R.A.Madeira</t>
  </si>
  <si>
    <t>Pagamentos efetuados até 30 de setembro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</si>
</sst>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_;"/>
    <numFmt numFmtId="165" formatCode="#,##0.0__;"/>
    <numFmt numFmtId="166" formatCode="#,##0.0_;"/>
    <numFmt numFmtId="167" formatCode="#,##0__"/>
    <numFmt numFmtId="168" formatCode="#,##0.0__"/>
    <numFmt numFmtId="169" formatCode="#,##0.00000"/>
  </numFmts>
  <fonts count="25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3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14" fontId="11" fillId="0" borderId="0" xfId="0" applyNumberFormat="1" applyFont="1" applyFill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167" fontId="0" fillId="0" borderId="0" xfId="0" applyNumberFormat="1"/>
    <xf numFmtId="0" fontId="3" fillId="0" borderId="0" xfId="0" applyFont="1" applyBorder="1"/>
    <xf numFmtId="0" fontId="1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3" fontId="17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Border="1"/>
    <xf numFmtId="165" fontId="0" fillId="0" borderId="0" xfId="0" applyNumberFormat="1" applyFill="1" applyBorder="1"/>
    <xf numFmtId="0" fontId="18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14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0" fillId="0" borderId="0" xfId="0" applyNumberFormat="1"/>
    <xf numFmtId="0" fontId="19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2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 vertical="center"/>
    </xf>
    <xf numFmtId="0" fontId="23" fillId="0" borderId="0" xfId="0" quotePrefix="1" applyFont="1" applyAlignment="1">
      <alignment horizontal="right"/>
    </xf>
    <xf numFmtId="0" fontId="24" fillId="0" borderId="0" xfId="0" applyFont="1" applyFill="1" applyAlignment="1">
      <alignment horizontal="right"/>
    </xf>
    <xf numFmtId="0" fontId="20" fillId="0" borderId="0" xfId="0" applyFont="1" applyBorder="1" applyAlignment="1">
      <alignment vertical="center"/>
    </xf>
    <xf numFmtId="166" fontId="13" fillId="3" borderId="6" xfId="0" applyNumberFormat="1" applyFont="1" applyFill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0" fontId="6" fillId="0" borderId="20" xfId="0" quotePrefix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1" xfId="0" quotePrefix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6" fillId="0" borderId="23" xfId="0" applyFont="1" applyBorder="1" applyAlignment="1">
      <alignment vertical="center"/>
    </xf>
    <xf numFmtId="164" fontId="3" fillId="2" borderId="25" xfId="0" applyNumberFormat="1" applyFont="1" applyFill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5" fontId="3" fillId="2" borderId="26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0" fontId="0" fillId="0" borderId="29" xfId="0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166" fontId="13" fillId="3" borderId="19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3" fillId="0" borderId="30" xfId="0" applyNumberFormat="1" applyFont="1" applyBorder="1" applyAlignment="1">
      <alignment vertical="center"/>
    </xf>
    <xf numFmtId="0" fontId="14" fillId="0" borderId="29" xfId="0" applyFont="1" applyBorder="1" applyAlignment="1">
      <alignment horizontal="left" vertical="center" indent="1"/>
    </xf>
    <xf numFmtId="167" fontId="3" fillId="0" borderId="34" xfId="0" applyNumberFormat="1" applyFont="1" applyBorder="1" applyAlignment="1">
      <alignment vertical="center"/>
    </xf>
    <xf numFmtId="167" fontId="3" fillId="0" borderId="35" xfId="0" applyNumberFormat="1" applyFont="1" applyBorder="1" applyAlignment="1">
      <alignment vertical="center"/>
    </xf>
    <xf numFmtId="166" fontId="3" fillId="2" borderId="45" xfId="0" applyNumberFormat="1" applyFont="1" applyFill="1" applyBorder="1" applyAlignment="1">
      <alignment vertical="center"/>
    </xf>
    <xf numFmtId="167" fontId="0" fillId="0" borderId="24" xfId="0" applyNumberFormat="1" applyFill="1" applyBorder="1" applyAlignment="1">
      <alignment vertical="center"/>
    </xf>
    <xf numFmtId="167" fontId="4" fillId="0" borderId="24" xfId="0" applyNumberFormat="1" applyFont="1" applyFill="1" applyBorder="1" applyAlignment="1">
      <alignment vertical="center"/>
    </xf>
    <xf numFmtId="166" fontId="13" fillId="3" borderId="44" xfId="0" applyNumberFormat="1" applyFont="1" applyFill="1" applyBorder="1" applyAlignment="1">
      <alignment vertical="center"/>
    </xf>
    <xf numFmtId="166" fontId="13" fillId="3" borderId="46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2" borderId="49" xfId="0" applyNumberFormat="1" applyFont="1" applyFill="1" applyBorder="1" applyAlignment="1">
      <alignment vertical="center"/>
    </xf>
    <xf numFmtId="0" fontId="6" fillId="0" borderId="52" xfId="0" applyFont="1" applyFill="1" applyBorder="1" applyAlignment="1">
      <alignment horizontal="center" vertical="center" wrapText="1"/>
    </xf>
    <xf numFmtId="165" fontId="4" fillId="2" borderId="51" xfId="0" applyNumberFormat="1" applyFont="1" applyFill="1" applyBorder="1" applyAlignment="1">
      <alignment vertical="center"/>
    </xf>
    <xf numFmtId="165" fontId="4" fillId="2" borderId="44" xfId="0" applyNumberFormat="1" applyFont="1" applyFill="1" applyBorder="1" applyAlignment="1">
      <alignment vertical="center"/>
    </xf>
    <xf numFmtId="165" fontId="3" fillId="2" borderId="45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165" fontId="3" fillId="0" borderId="24" xfId="0" applyNumberFormat="1" applyFont="1" applyBorder="1" applyAlignment="1">
      <alignment vertical="center"/>
    </xf>
    <xf numFmtId="166" fontId="3" fillId="0" borderId="24" xfId="0" applyNumberFormat="1" applyFont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6" fontId="4" fillId="0" borderId="44" xfId="0" applyNumberFormat="1" applyFont="1" applyFill="1" applyBorder="1" applyAlignment="1">
      <alignment vertical="center"/>
    </xf>
    <xf numFmtId="168" fontId="3" fillId="0" borderId="53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16" fillId="0" borderId="28" xfId="0" applyFont="1" applyBorder="1" applyAlignment="1">
      <alignment vertical="center" wrapText="1"/>
    </xf>
    <xf numFmtId="0" fontId="0" fillId="0" borderId="55" xfId="0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166" fontId="13" fillId="3" borderId="34" xfId="0" applyNumberFormat="1" applyFont="1" applyFill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53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32" xfId="0" applyFont="1" applyFill="1" applyBorder="1" applyAlignment="1">
      <alignment horizontal="centerContinuous" vertical="center"/>
    </xf>
    <xf numFmtId="0" fontId="8" fillId="0" borderId="32" xfId="0" quotePrefix="1" applyFont="1" applyFill="1" applyBorder="1" applyAlignment="1">
      <alignment horizontal="centerContinuous"/>
    </xf>
    <xf numFmtId="0" fontId="8" fillId="0" borderId="33" xfId="0" quotePrefix="1" applyFont="1" applyFill="1" applyBorder="1" applyAlignment="1">
      <alignment horizontal="centerContinuous"/>
    </xf>
    <xf numFmtId="164" fontId="4" fillId="2" borderId="59" xfId="0" applyNumberFormat="1" applyFont="1" applyFill="1" applyBorder="1" applyAlignment="1">
      <alignment vertical="center"/>
    </xf>
    <xf numFmtId="165" fontId="4" fillId="2" borderId="60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0" fillId="0" borderId="0" xfId="0" applyNumberFormat="1"/>
    <xf numFmtId="168" fontId="3" fillId="0" borderId="36" xfId="0" applyNumberFormat="1" applyFont="1" applyBorder="1" applyAlignment="1">
      <alignment vertical="center"/>
    </xf>
    <xf numFmtId="168" fontId="3" fillId="0" borderId="35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4" fontId="4" fillId="0" borderId="31" xfId="0" applyNumberFormat="1" applyFont="1" applyFill="1" applyBorder="1" applyAlignment="1">
      <alignment vertical="center"/>
    </xf>
    <xf numFmtId="164" fontId="4" fillId="0" borderId="32" xfId="0" applyNumberFormat="1" applyFont="1" applyFill="1" applyBorder="1" applyAlignment="1">
      <alignment vertical="center"/>
    </xf>
    <xf numFmtId="165" fontId="4" fillId="0" borderId="54" xfId="0" applyNumberFormat="1" applyFont="1" applyFill="1" applyBorder="1" applyAlignment="1">
      <alignment vertical="center"/>
    </xf>
    <xf numFmtId="165" fontId="4" fillId="0" borderId="32" xfId="0" applyNumberFormat="1" applyFont="1" applyFill="1" applyBorder="1" applyAlignment="1">
      <alignment vertical="center"/>
    </xf>
    <xf numFmtId="164" fontId="4" fillId="0" borderId="32" xfId="0" applyNumberFormat="1" applyFont="1" applyFill="1" applyBorder="1" applyAlignment="1">
      <alignment horizontal="right" vertical="center"/>
    </xf>
    <xf numFmtId="165" fontId="4" fillId="0" borderId="33" xfId="0" applyNumberFormat="1" applyFont="1" applyFill="1" applyBorder="1" applyAlignment="1">
      <alignment vertical="center"/>
    </xf>
    <xf numFmtId="164" fontId="4" fillId="0" borderId="58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5" fontId="4" fillId="0" borderId="51" xfId="0" applyNumberFormat="1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vertical="center"/>
    </xf>
    <xf numFmtId="165" fontId="4" fillId="0" borderId="50" xfId="0" applyNumberFormat="1" applyFont="1" applyFill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165" fontId="4" fillId="0" borderId="44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4" fontId="4" fillId="0" borderId="34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6" fontId="4" fillId="0" borderId="53" xfId="0" applyNumberFormat="1" applyFont="1" applyFill="1" applyBorder="1" applyAlignment="1">
      <alignment vertical="center"/>
    </xf>
    <xf numFmtId="166" fontId="0" fillId="0" borderId="0" xfId="0" applyNumberFormat="1"/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K43"/>
  <sheetViews>
    <sheetView showGridLines="0" tabSelected="1" zoomScale="89" zoomScaleNormal="89" workbookViewId="0">
      <selection activeCell="F11" sqref="F11:K11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23" customFormat="1" ht="15" x14ac:dyDescent="0.25">
      <c r="A1" s="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19" customFormat="1" ht="38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245" s="19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40" customFormat="1" ht="20.25" customHeight="1" x14ac:dyDescent="0.25">
      <c r="A4" s="37" t="s">
        <v>22</v>
      </c>
      <c r="B4" s="38"/>
      <c r="C4" s="38"/>
      <c r="D4" s="38"/>
      <c r="E4" s="38"/>
      <c r="F4" s="39"/>
      <c r="G4" s="39"/>
      <c r="H4" s="39"/>
      <c r="I4" s="39"/>
      <c r="J4" s="39"/>
      <c r="K4" s="39"/>
      <c r="L4" s="39"/>
      <c r="M4" s="39"/>
      <c r="N4" s="39"/>
    </row>
    <row r="5" spans="1:245" s="40" customFormat="1" ht="20.25" customHeight="1" x14ac:dyDescent="0.25">
      <c r="A5" s="37" t="s">
        <v>23</v>
      </c>
      <c r="B5" s="38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</row>
    <row r="6" spans="1:245" s="40" customFormat="1" ht="32.25" customHeight="1" x14ac:dyDescent="0.2">
      <c r="A6" s="41" t="s">
        <v>21</v>
      </c>
      <c r="B6" s="42"/>
      <c r="C6" s="42"/>
      <c r="D6" s="42"/>
      <c r="E6" s="42"/>
      <c r="F6" s="39"/>
      <c r="G6" s="39"/>
      <c r="H6" s="39"/>
      <c r="I6" s="39"/>
      <c r="J6" s="39"/>
      <c r="K6" s="39"/>
      <c r="L6" s="39"/>
      <c r="M6" s="39"/>
      <c r="N6" s="39"/>
    </row>
    <row r="7" spans="1:245" s="40" customFormat="1" ht="20.25" customHeight="1" x14ac:dyDescent="0.2">
      <c r="A7" s="43" t="s">
        <v>24</v>
      </c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</row>
    <row r="8" spans="1:245" s="24" customFormat="1" ht="27" customHeight="1" x14ac:dyDescent="0.2">
      <c r="A8" s="8"/>
      <c r="B8" s="6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</row>
    <row r="9" spans="1:245" s="19" customFormat="1" ht="10.5" customHeight="1" x14ac:dyDescent="0.2">
      <c r="A9" s="2"/>
      <c r="B9" s="2"/>
      <c r="C9" s="2"/>
      <c r="D9" s="2"/>
      <c r="E9" s="4"/>
      <c r="F9" s="44"/>
      <c r="G9" s="44"/>
      <c r="H9" s="45"/>
      <c r="I9" s="44"/>
      <c r="J9" s="44"/>
      <c r="K9" s="45"/>
      <c r="L9" s="44"/>
      <c r="M9" s="44"/>
      <c r="N9" s="46" t="s">
        <v>8</v>
      </c>
    </row>
    <row r="10" spans="1:245" s="19" customFormat="1" ht="10.5" customHeight="1" x14ac:dyDescent="0.2">
      <c r="A10" s="2"/>
      <c r="B10" s="2"/>
      <c r="C10" s="158"/>
      <c r="D10" s="158"/>
      <c r="E10" s="158"/>
      <c r="F10" s="159"/>
      <c r="G10" s="159"/>
      <c r="H10" s="159"/>
      <c r="I10" s="159"/>
      <c r="J10" s="159"/>
      <c r="K10" s="159"/>
      <c r="L10" s="47"/>
      <c r="M10" s="47"/>
      <c r="N10" s="46" t="s">
        <v>20</v>
      </c>
    </row>
    <row r="11" spans="1:245" s="25" customFormat="1" ht="20.100000000000001" customHeight="1" x14ac:dyDescent="0.2">
      <c r="A11" s="9"/>
      <c r="B11" s="9"/>
      <c r="C11" s="152"/>
      <c r="D11" s="152"/>
      <c r="E11" s="152"/>
      <c r="F11" s="152"/>
      <c r="G11" s="152"/>
      <c r="H11" s="152"/>
      <c r="I11" s="152"/>
      <c r="J11" s="152"/>
      <c r="K11" s="152"/>
      <c r="L11" s="137" t="s">
        <v>0</v>
      </c>
      <c r="M11" s="138"/>
      <c r="N11" s="139"/>
    </row>
    <row r="12" spans="1:245" s="25" customFormat="1" ht="30.75" customHeight="1" x14ac:dyDescent="0.2">
      <c r="A12" s="9"/>
      <c r="B12" s="160" t="s">
        <v>9</v>
      </c>
      <c r="C12" s="146" t="s">
        <v>3</v>
      </c>
      <c r="D12" s="147"/>
      <c r="E12" s="148"/>
      <c r="F12" s="101" t="s">
        <v>4</v>
      </c>
      <c r="G12" s="102"/>
      <c r="H12" s="103"/>
      <c r="I12" s="102"/>
      <c r="J12" s="102"/>
      <c r="K12" s="104"/>
      <c r="L12" s="140"/>
      <c r="M12" s="141"/>
      <c r="N12" s="142"/>
    </row>
    <row r="13" spans="1:245" s="25" customFormat="1" ht="40.5" customHeight="1" x14ac:dyDescent="0.2">
      <c r="A13" s="9"/>
      <c r="B13" s="160"/>
      <c r="C13" s="149"/>
      <c r="D13" s="150"/>
      <c r="E13" s="151"/>
      <c r="F13" s="153" t="s">
        <v>17</v>
      </c>
      <c r="G13" s="154"/>
      <c r="H13" s="155"/>
      <c r="I13" s="156" t="s">
        <v>18</v>
      </c>
      <c r="J13" s="154"/>
      <c r="K13" s="157"/>
      <c r="L13" s="143"/>
      <c r="M13" s="144"/>
      <c r="N13" s="145"/>
    </row>
    <row r="14" spans="1:245" s="26" customFormat="1" ht="37.5" customHeight="1" thickBot="1" x14ac:dyDescent="0.2">
      <c r="A14" s="10"/>
      <c r="B14" s="161"/>
      <c r="C14" s="51" t="s">
        <v>14</v>
      </c>
      <c r="D14" s="52" t="s">
        <v>15</v>
      </c>
      <c r="E14" s="80" t="s">
        <v>16</v>
      </c>
      <c r="F14" s="51" t="s">
        <v>14</v>
      </c>
      <c r="G14" s="52" t="s">
        <v>15</v>
      </c>
      <c r="H14" s="52" t="s">
        <v>16</v>
      </c>
      <c r="I14" s="53" t="s">
        <v>14</v>
      </c>
      <c r="J14" s="52" t="s">
        <v>15</v>
      </c>
      <c r="K14" s="54" t="s">
        <v>16</v>
      </c>
      <c r="L14" s="51" t="s">
        <v>14</v>
      </c>
      <c r="M14" s="52" t="s">
        <v>15</v>
      </c>
      <c r="N14" s="80" t="s">
        <v>16</v>
      </c>
      <c r="P14" s="27"/>
    </row>
    <row r="15" spans="1:245" s="13" customFormat="1" ht="40.5" customHeight="1" thickTop="1" x14ac:dyDescent="0.2">
      <c r="A15" s="12"/>
      <c r="B15" s="91" t="s">
        <v>5</v>
      </c>
      <c r="C15" s="112">
        <v>68676</v>
      </c>
      <c r="D15" s="113">
        <v>400592.08169999998</v>
      </c>
      <c r="E15" s="114">
        <v>64159.639640000001</v>
      </c>
      <c r="F15" s="112">
        <v>31</v>
      </c>
      <c r="G15" s="113">
        <v>562.09</v>
      </c>
      <c r="H15" s="115">
        <v>23.995009999999997</v>
      </c>
      <c r="I15" s="116">
        <v>3</v>
      </c>
      <c r="J15" s="113">
        <v>16.36</v>
      </c>
      <c r="K15" s="117">
        <v>1.5010399999999999</v>
      </c>
      <c r="L15" s="118">
        <v>68677</v>
      </c>
      <c r="M15" s="105">
        <f t="shared" ref="M15:N19" si="0">+J15+G15+D15</f>
        <v>401170.53169999999</v>
      </c>
      <c r="N15" s="106">
        <f t="shared" si="0"/>
        <v>64185.135690000003</v>
      </c>
      <c r="O15" s="28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</row>
    <row r="16" spans="1:245" ht="40.5" customHeight="1" x14ac:dyDescent="0.2">
      <c r="A16" s="94"/>
      <c r="B16" s="95" t="s">
        <v>6</v>
      </c>
      <c r="C16" s="119">
        <v>21118</v>
      </c>
      <c r="D16" s="120">
        <v>153225.07759999999</v>
      </c>
      <c r="E16" s="121">
        <v>19638.568289999999</v>
      </c>
      <c r="F16" s="119">
        <v>4599</v>
      </c>
      <c r="G16" s="120">
        <v>67187.933199999999</v>
      </c>
      <c r="H16" s="122">
        <f>2735019.33/1000</f>
        <v>2735.0193300000001</v>
      </c>
      <c r="I16" s="120">
        <v>1204</v>
      </c>
      <c r="J16" s="120">
        <v>4622.5254999999997</v>
      </c>
      <c r="K16" s="123">
        <v>397.85140000000001</v>
      </c>
      <c r="L16" s="119">
        <v>26636</v>
      </c>
      <c r="M16" s="92">
        <f t="shared" si="0"/>
        <v>225035.53629999998</v>
      </c>
      <c r="N16" s="81">
        <f t="shared" si="0"/>
        <v>22771.439019999998</v>
      </c>
      <c r="O16" s="28"/>
      <c r="P16" s="30"/>
      <c r="Q16" s="19"/>
      <c r="R16" s="19"/>
      <c r="S16" s="19"/>
    </row>
    <row r="17" spans="1:19" ht="40.5" customHeight="1" x14ac:dyDescent="0.2">
      <c r="A17" s="11"/>
      <c r="B17" s="93" t="s">
        <v>7</v>
      </c>
      <c r="C17" s="124">
        <v>326</v>
      </c>
      <c r="D17" s="125">
        <v>1182.1300000000001</v>
      </c>
      <c r="E17" s="126">
        <v>214.55456000000001</v>
      </c>
      <c r="F17" s="124">
        <v>1332</v>
      </c>
      <c r="G17" s="125">
        <v>36976.49</v>
      </c>
      <c r="H17" s="127">
        <f>1218976.46/1000</f>
        <v>1218.9764599999999</v>
      </c>
      <c r="I17" s="125">
        <v>394</v>
      </c>
      <c r="J17" s="125">
        <v>1698.57</v>
      </c>
      <c r="K17" s="128">
        <v>134.78459000000001</v>
      </c>
      <c r="L17" s="119">
        <v>2013</v>
      </c>
      <c r="M17" s="92">
        <f t="shared" si="0"/>
        <v>39857.189999999995</v>
      </c>
      <c r="N17" s="81">
        <f t="shared" si="0"/>
        <v>1568.3156099999999</v>
      </c>
      <c r="O17" s="28"/>
      <c r="P17" s="30"/>
      <c r="Q17" s="19"/>
      <c r="R17" s="19"/>
      <c r="S17" s="19"/>
    </row>
    <row r="18" spans="1:19" ht="40.5" customHeight="1" x14ac:dyDescent="0.2">
      <c r="A18" s="11"/>
      <c r="B18" s="91" t="s">
        <v>1</v>
      </c>
      <c r="C18" s="112">
        <v>661</v>
      </c>
      <c r="D18" s="113">
        <v>18960.169999999998</v>
      </c>
      <c r="E18" s="114">
        <v>1421.5615700000001</v>
      </c>
      <c r="F18" s="112">
        <v>18387</v>
      </c>
      <c r="G18" s="113">
        <v>768958.77</v>
      </c>
      <c r="H18" s="115">
        <f>22647454.13/1000</f>
        <v>22647.454129999998</v>
      </c>
      <c r="I18" s="116">
        <v>1</v>
      </c>
      <c r="J18" s="113">
        <v>6.58</v>
      </c>
      <c r="K18" s="117">
        <v>0.61327999999999994</v>
      </c>
      <c r="L18" s="119">
        <v>18807</v>
      </c>
      <c r="M18" s="92">
        <f t="shared" si="0"/>
        <v>787925.52</v>
      </c>
      <c r="N18" s="81">
        <f t="shared" si="0"/>
        <v>24069.628980000001</v>
      </c>
      <c r="O18" s="28"/>
      <c r="P18" s="30"/>
      <c r="Q18" s="19"/>
      <c r="R18" s="19"/>
      <c r="S18" s="19"/>
    </row>
    <row r="19" spans="1:19" ht="40.5" customHeight="1" x14ac:dyDescent="0.2">
      <c r="A19" s="55"/>
      <c r="B19" s="56" t="s">
        <v>2</v>
      </c>
      <c r="C19" s="88">
        <v>3341</v>
      </c>
      <c r="D19" s="129">
        <v>31584.177</v>
      </c>
      <c r="E19" s="130">
        <v>4209.5976200000005</v>
      </c>
      <c r="F19" s="88">
        <v>77</v>
      </c>
      <c r="G19" s="129">
        <v>1867.17</v>
      </c>
      <c r="H19" s="131">
        <v>73.109929999999991</v>
      </c>
      <c r="I19" s="129">
        <v>0</v>
      </c>
      <c r="J19" s="129">
        <v>0</v>
      </c>
      <c r="K19" s="132">
        <v>0</v>
      </c>
      <c r="L19" s="88">
        <v>3364</v>
      </c>
      <c r="M19" s="78">
        <f t="shared" si="0"/>
        <v>33451.347000000002</v>
      </c>
      <c r="N19" s="82">
        <f t="shared" si="0"/>
        <v>4282.7075500000001</v>
      </c>
      <c r="O19" s="28"/>
      <c r="P19" s="30"/>
      <c r="Q19" s="19"/>
      <c r="R19" s="19"/>
      <c r="S19" s="19"/>
    </row>
    <row r="20" spans="1:19" ht="40.5" customHeight="1" x14ac:dyDescent="0.2">
      <c r="A20" s="11"/>
      <c r="B20" s="111" t="s">
        <v>19</v>
      </c>
      <c r="C20" s="57">
        <f t="shared" ref="C20:N20" si="1">SUM(C15:C19)</f>
        <v>94122</v>
      </c>
      <c r="D20" s="58">
        <f t="shared" si="1"/>
        <v>605543.63630000001</v>
      </c>
      <c r="E20" s="83">
        <f t="shared" si="1"/>
        <v>89643.921680000014</v>
      </c>
      <c r="F20" s="57">
        <f t="shared" si="1"/>
        <v>24426</v>
      </c>
      <c r="G20" s="58">
        <f t="shared" si="1"/>
        <v>875552.45319999999</v>
      </c>
      <c r="H20" s="59">
        <f t="shared" si="1"/>
        <v>26698.554859999997</v>
      </c>
      <c r="I20" s="57">
        <f t="shared" si="1"/>
        <v>1602</v>
      </c>
      <c r="J20" s="58">
        <f t="shared" si="1"/>
        <v>6344.035499999999</v>
      </c>
      <c r="K20" s="60">
        <f t="shared" si="1"/>
        <v>534.75031000000001</v>
      </c>
      <c r="L20" s="79">
        <f>SUM(L15:L19)</f>
        <v>119497</v>
      </c>
      <c r="M20" s="58">
        <f t="shared" si="1"/>
        <v>1487440.125</v>
      </c>
      <c r="N20" s="73">
        <f t="shared" si="1"/>
        <v>116877.22685000002</v>
      </c>
      <c r="O20" s="108"/>
      <c r="P20" s="31"/>
      <c r="Q20" s="19"/>
      <c r="R20" s="19"/>
      <c r="S20" s="19"/>
    </row>
    <row r="21" spans="1:19" s="19" customFormat="1" ht="7.5" customHeight="1" x14ac:dyDescent="0.2">
      <c r="A21" s="11"/>
      <c r="B21" s="84"/>
      <c r="C21" s="85"/>
      <c r="D21" s="85"/>
      <c r="E21" s="86"/>
      <c r="F21" s="85"/>
      <c r="G21" s="85"/>
      <c r="H21" s="86"/>
      <c r="I21" s="85"/>
      <c r="J21" s="85"/>
      <c r="K21" s="86"/>
      <c r="L21" s="85"/>
      <c r="M21" s="85"/>
      <c r="N21" s="87"/>
    </row>
    <row r="22" spans="1:19" s="11" customFormat="1" ht="30.75" customHeight="1" x14ac:dyDescent="0.2">
      <c r="A22" s="61" t="s">
        <v>10</v>
      </c>
      <c r="B22" s="96" t="s">
        <v>10</v>
      </c>
      <c r="C22" s="97"/>
      <c r="D22" s="98"/>
      <c r="E22" s="99"/>
      <c r="F22" s="97"/>
      <c r="G22" s="98"/>
      <c r="H22" s="98"/>
      <c r="I22" s="98"/>
      <c r="J22" s="98"/>
      <c r="K22" s="100"/>
      <c r="L22" s="133">
        <v>6611</v>
      </c>
      <c r="M22" s="134">
        <v>105579.25</v>
      </c>
      <c r="N22" s="135">
        <v>15364.88859</v>
      </c>
      <c r="O22" s="29"/>
    </row>
    <row r="23" spans="1:19" s="3" customFormat="1" ht="30.75" customHeight="1" x14ac:dyDescent="0.2">
      <c r="A23" s="20" t="s">
        <v>11</v>
      </c>
      <c r="B23" s="56" t="s">
        <v>11</v>
      </c>
      <c r="C23" s="48"/>
      <c r="D23" s="49"/>
      <c r="E23" s="76"/>
      <c r="F23" s="48"/>
      <c r="G23" s="49"/>
      <c r="H23" s="49"/>
      <c r="I23" s="49"/>
      <c r="J23" s="49"/>
      <c r="K23" s="50"/>
      <c r="L23" s="88">
        <v>10972</v>
      </c>
      <c r="M23" s="107">
        <v>3235.13</v>
      </c>
      <c r="N23" s="89">
        <v>7605.5107900000003</v>
      </c>
      <c r="O23" s="35"/>
      <c r="P23" s="32"/>
      <c r="Q23" s="32"/>
      <c r="R23" s="33"/>
      <c r="S23" s="11"/>
    </row>
    <row r="24" spans="1:19" s="16" customFormat="1" ht="30.75" customHeight="1" x14ac:dyDescent="0.2">
      <c r="A24" s="62" t="s">
        <v>12</v>
      </c>
      <c r="B24" s="63" t="s">
        <v>12</v>
      </c>
      <c r="C24" s="64"/>
      <c r="D24" s="65"/>
      <c r="E24" s="77"/>
      <c r="F24" s="64"/>
      <c r="G24" s="65"/>
      <c r="H24" s="65"/>
      <c r="I24" s="65"/>
      <c r="J24" s="65"/>
      <c r="K24" s="66"/>
      <c r="L24" s="67">
        <f>+L23+L22</f>
        <v>17583</v>
      </c>
      <c r="M24" s="68">
        <f>+M23+M22</f>
        <v>108814.38</v>
      </c>
      <c r="N24" s="69">
        <f>SUM(N22:N23)</f>
        <v>22970.399380000003</v>
      </c>
      <c r="P24" s="34"/>
      <c r="Q24" s="34"/>
      <c r="R24" s="34"/>
      <c r="S24" s="34"/>
    </row>
    <row r="25" spans="1:19" s="18" customFormat="1" ht="6.75" customHeight="1" x14ac:dyDescent="0.2">
      <c r="A25" s="17"/>
      <c r="B25" s="74"/>
      <c r="C25" s="74"/>
      <c r="D25" s="74"/>
      <c r="E25" s="75"/>
      <c r="L25" s="14"/>
      <c r="M25" s="14"/>
      <c r="N25" s="15"/>
    </row>
    <row r="26" spans="1:19" s="3" customFormat="1" ht="30.75" customHeight="1" x14ac:dyDescent="0.2">
      <c r="A26" s="21" t="s">
        <v>0</v>
      </c>
      <c r="B26" s="70" t="s">
        <v>13</v>
      </c>
      <c r="C26" s="71">
        <f t="shared" ref="C26:K26" si="2">+C20</f>
        <v>94122</v>
      </c>
      <c r="D26" s="72">
        <f t="shared" si="2"/>
        <v>605543.63630000001</v>
      </c>
      <c r="E26" s="109">
        <f t="shared" si="2"/>
        <v>89643.921680000014</v>
      </c>
      <c r="F26" s="71">
        <f t="shared" si="2"/>
        <v>24426</v>
      </c>
      <c r="G26" s="72">
        <f t="shared" si="2"/>
        <v>875552.45319999999</v>
      </c>
      <c r="H26" s="110">
        <f t="shared" si="2"/>
        <v>26698.554859999997</v>
      </c>
      <c r="I26" s="72">
        <f t="shared" si="2"/>
        <v>1602</v>
      </c>
      <c r="J26" s="72">
        <f t="shared" si="2"/>
        <v>6344.035499999999</v>
      </c>
      <c r="K26" s="109">
        <f t="shared" si="2"/>
        <v>534.75031000000001</v>
      </c>
      <c r="L26" s="71">
        <f>+L24+L20</f>
        <v>137080</v>
      </c>
      <c r="M26" s="72">
        <f>+M24+M20</f>
        <v>1596254.5049999999</v>
      </c>
      <c r="N26" s="90">
        <f>+N24+N20</f>
        <v>139847.62623000002</v>
      </c>
    </row>
    <row r="27" spans="1:19" x14ac:dyDescent="0.2">
      <c r="L27" s="22"/>
      <c r="N27" s="36"/>
    </row>
    <row r="29" spans="1:19" x14ac:dyDescent="0.2">
      <c r="E29">
        <v>1000</v>
      </c>
      <c r="N29" s="36"/>
    </row>
    <row r="43" spans="14:14" x14ac:dyDescent="0.2">
      <c r="N43" s="136"/>
    </row>
  </sheetData>
  <sheetProtection password="8859" sheet="1" objects="1" scenarios="1"/>
  <mergeCells count="10">
    <mergeCell ref="C10:E10"/>
    <mergeCell ref="I10:K10"/>
    <mergeCell ref="F10:H10"/>
    <mergeCell ref="B12:B14"/>
    <mergeCell ref="F11:K11"/>
    <mergeCell ref="L11:N13"/>
    <mergeCell ref="C12:E13"/>
    <mergeCell ref="C11:E11"/>
    <mergeCell ref="F13:H13"/>
    <mergeCell ref="I13:K13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 2016</vt:lpstr>
      <vt:lpstr>'MZD 2016'!Área_de_Impressão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2017-10-02T10:30:33Z</dcterms:modified>
</cp:coreProperties>
</file>